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Sheet1" sheetId="1" r:id="rId1"/>
    <sheet name="Sheet2" sheetId="2" r:id="rId2"/>
  </sheets>
  <externalReferences>
    <externalReference r:id="rId3"/>
  </externalReference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2" l="1"/>
  <c r="G13" i="2"/>
  <c r="I13" i="2"/>
  <c r="K13" i="2"/>
  <c r="M13" i="2"/>
  <c r="O13" i="2"/>
  <c r="C13" i="2"/>
  <c r="E12" i="2"/>
  <c r="G12" i="2"/>
  <c r="I12" i="2"/>
  <c r="K12" i="2"/>
  <c r="M12" i="2"/>
  <c r="O12" i="2"/>
  <c r="C12" i="2"/>
  <c r="O25" i="2"/>
  <c r="O29" i="2"/>
  <c r="O30" i="2"/>
  <c r="O33" i="2"/>
  <c r="O39" i="2"/>
  <c r="O43" i="2"/>
  <c r="M25" i="2"/>
  <c r="M29" i="2"/>
  <c r="M30" i="2"/>
  <c r="M33" i="2"/>
  <c r="M39" i="2"/>
  <c r="M43" i="2"/>
  <c r="K25" i="2"/>
  <c r="K29" i="2"/>
  <c r="K30" i="2"/>
  <c r="K32" i="2"/>
  <c r="K33" i="2"/>
  <c r="K39" i="2"/>
  <c r="K43" i="2"/>
  <c r="I25" i="2"/>
  <c r="I29" i="2"/>
  <c r="I30" i="2"/>
  <c r="I33" i="2"/>
  <c r="I39" i="2"/>
  <c r="I43" i="2"/>
  <c r="G25" i="2"/>
  <c r="G29" i="2"/>
  <c r="G30" i="2"/>
  <c r="G33" i="2"/>
  <c r="G39" i="2"/>
  <c r="G43" i="2"/>
  <c r="E25" i="2"/>
  <c r="E29" i="2"/>
  <c r="E30" i="2"/>
  <c r="E33" i="2"/>
  <c r="E39" i="2"/>
  <c r="E43" i="2"/>
  <c r="C25" i="2"/>
  <c r="C29" i="2"/>
  <c r="C30" i="2"/>
  <c r="C33" i="2"/>
  <c r="C39" i="2"/>
  <c r="C43" i="2"/>
  <c r="O9" i="2"/>
  <c r="O34" i="2"/>
  <c r="M9" i="2"/>
  <c r="M34" i="2"/>
  <c r="K9" i="2"/>
  <c r="K34" i="2"/>
  <c r="I9" i="2"/>
  <c r="I34" i="2"/>
  <c r="G9" i="2"/>
  <c r="G34" i="2"/>
  <c r="E9" i="2"/>
  <c r="E34" i="2"/>
  <c r="C9" i="2"/>
  <c r="C34" i="2"/>
  <c r="O14" i="2"/>
  <c r="O16" i="2"/>
  <c r="O17" i="2"/>
  <c r="M14" i="2"/>
  <c r="M16" i="2"/>
  <c r="M17" i="2"/>
  <c r="K14" i="2"/>
  <c r="K16" i="2"/>
  <c r="K17" i="2"/>
  <c r="I14" i="2"/>
  <c r="I16" i="2"/>
  <c r="I17" i="2"/>
  <c r="G14" i="2"/>
  <c r="G16" i="2"/>
  <c r="G17" i="2"/>
  <c r="E14" i="2"/>
  <c r="E16" i="2"/>
  <c r="E17" i="2"/>
  <c r="C14" i="2"/>
  <c r="C16" i="2"/>
  <c r="C17" i="2"/>
  <c r="O10" i="2"/>
  <c r="M10" i="2"/>
  <c r="K10" i="2"/>
  <c r="I10" i="2"/>
  <c r="G10" i="2"/>
  <c r="E10" i="2"/>
  <c r="E5" i="2"/>
  <c r="G5" i="2"/>
  <c r="I5" i="2"/>
  <c r="K5" i="2"/>
  <c r="M5" i="2"/>
  <c r="O5" i="2"/>
  <c r="E25" i="1"/>
  <c r="G25" i="1"/>
  <c r="I25" i="1"/>
  <c r="K25" i="1"/>
  <c r="M25" i="1"/>
  <c r="O25" i="1"/>
  <c r="C25" i="1"/>
  <c r="O29" i="1"/>
  <c r="O30" i="1"/>
  <c r="O33" i="1"/>
  <c r="O39" i="1"/>
  <c r="O43" i="1"/>
  <c r="M29" i="1"/>
  <c r="M30" i="1"/>
  <c r="M33" i="1"/>
  <c r="M39" i="1"/>
  <c r="M43" i="1"/>
  <c r="K29" i="1"/>
  <c r="K30" i="1"/>
  <c r="K32" i="1"/>
  <c r="K33" i="1"/>
  <c r="K39" i="1"/>
  <c r="K43" i="1"/>
  <c r="I29" i="1"/>
  <c r="I30" i="1"/>
  <c r="I33" i="1"/>
  <c r="I39" i="1"/>
  <c r="I43" i="1"/>
  <c r="G29" i="1"/>
  <c r="G30" i="1"/>
  <c r="G33" i="1"/>
  <c r="G39" i="1"/>
  <c r="E29" i="1"/>
  <c r="E30" i="1"/>
  <c r="E33" i="1"/>
  <c r="E39" i="1"/>
  <c r="G43" i="1"/>
  <c r="E43" i="1"/>
  <c r="C29" i="1"/>
  <c r="C30" i="1"/>
  <c r="C33" i="1"/>
  <c r="C39" i="1"/>
  <c r="C43" i="1"/>
  <c r="O9" i="1"/>
  <c r="O34" i="1"/>
  <c r="M9" i="1"/>
  <c r="M34" i="1"/>
  <c r="K9" i="1"/>
  <c r="K34" i="1"/>
  <c r="I9" i="1"/>
  <c r="I34" i="1"/>
  <c r="G9" i="1"/>
  <c r="G34" i="1"/>
  <c r="E9" i="1"/>
  <c r="E34" i="1"/>
  <c r="C9" i="1"/>
  <c r="C34" i="1"/>
  <c r="O14" i="1"/>
  <c r="O16" i="1"/>
  <c r="O17" i="1"/>
  <c r="M14" i="1"/>
  <c r="M16" i="1"/>
  <c r="M17" i="1"/>
  <c r="K14" i="1"/>
  <c r="K16" i="1"/>
  <c r="K17" i="1"/>
  <c r="I14" i="1"/>
  <c r="I16" i="1"/>
  <c r="I17" i="1"/>
  <c r="G14" i="1"/>
  <c r="G16" i="1"/>
  <c r="G17" i="1"/>
  <c r="E14" i="1"/>
  <c r="E16" i="1"/>
  <c r="E17" i="1"/>
  <c r="C14" i="1"/>
  <c r="C16" i="1"/>
  <c r="C17" i="1"/>
  <c r="O10" i="1"/>
  <c r="M10" i="1"/>
  <c r="K10" i="1"/>
  <c r="I10" i="1"/>
  <c r="G10" i="1"/>
  <c r="E10" i="1"/>
  <c r="E5" i="1"/>
  <c r="G5" i="1"/>
  <c r="I5" i="1"/>
  <c r="K5" i="1"/>
  <c r="M5" i="1"/>
  <c r="O5" i="1"/>
</calcChain>
</file>

<file path=xl/sharedStrings.xml><?xml version="1.0" encoding="utf-8"?>
<sst xmlns="http://schemas.openxmlformats.org/spreadsheetml/2006/main" count="62" uniqueCount="32">
  <si>
    <t>Income Statement</t>
  </si>
  <si>
    <t>Retail Revenues</t>
  </si>
  <si>
    <t>Total Sales</t>
  </si>
  <si>
    <t>% Change</t>
  </si>
  <si>
    <t>Retail Cost of Products Sold</t>
  </si>
  <si>
    <t>Total Cost of Products Sold</t>
  </si>
  <si>
    <t>Gross Profit</t>
  </si>
  <si>
    <t>Gross Profit Margin</t>
  </si>
  <si>
    <t>EBITDA</t>
  </si>
  <si>
    <t>Retail EBITDA</t>
  </si>
  <si>
    <t>Corporate</t>
  </si>
  <si>
    <t>Restructuring Charges</t>
  </si>
  <si>
    <t>Total EBITDA</t>
  </si>
  <si>
    <t>EBITDA Margin</t>
  </si>
  <si>
    <t>Depreciation and Amortization</t>
  </si>
  <si>
    <t>Net Interest Expense</t>
  </si>
  <si>
    <t>Income Before Taxes</t>
  </si>
  <si>
    <t>Income Tax (Refund)</t>
  </si>
  <si>
    <t>Net Income</t>
  </si>
  <si>
    <t>Income Statement For the Years 2007 - 2013</t>
  </si>
  <si>
    <t>Exhibit 1</t>
  </si>
  <si>
    <t>Target Store #44093</t>
  </si>
  <si>
    <t>Online Revenues</t>
  </si>
  <si>
    <t>Online Cost of Products Sold</t>
  </si>
  <si>
    <t>Online EBITDA</t>
  </si>
  <si>
    <t>General &amp; Administrative</t>
  </si>
  <si>
    <t>Sales &amp; Marketing</t>
  </si>
  <si>
    <t>R&amp;D</t>
  </si>
  <si>
    <t>Operating Expenses</t>
  </si>
  <si>
    <t>HR/Training</t>
  </si>
  <si>
    <t>Distribution</t>
  </si>
  <si>
    <t>Target Store #82519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</si>
</sst>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/>
    <xf numFmtId="0" fontId="4" fillId="2" borderId="1" xfId="3" applyFont="1" applyFill="1" applyBorder="1"/>
    <xf numFmtId="0" fontId="0" fillId="2" borderId="0" xfId="0" applyFill="1"/>
    <xf numFmtId="0" fontId="2" fillId="2" borderId="0" xfId="0" applyFont="1" applyFill="1" applyBorder="1"/>
    <xf numFmtId="0" fontId="4" fillId="2" borderId="0" xfId="3" applyFont="1" applyFill="1"/>
    <xf numFmtId="0" fontId="5" fillId="2" borderId="0" xfId="0" applyFont="1" applyFill="1"/>
    <xf numFmtId="0" fontId="7" fillId="2" borderId="0" xfId="3" applyFont="1" applyFill="1"/>
    <xf numFmtId="0" fontId="7" fillId="2" borderId="2" xfId="1" applyNumberFormat="1" applyFont="1" applyFill="1" applyBorder="1" applyAlignment="1">
      <alignment horizontal="center"/>
    </xf>
    <xf numFmtId="0" fontId="7" fillId="2" borderId="0" xfId="1" applyNumberFormat="1" applyFont="1" applyFill="1"/>
    <xf numFmtId="0" fontId="7" fillId="2" borderId="0" xfId="3" applyFont="1" applyFill="1" applyBorder="1"/>
    <xf numFmtId="0" fontId="7" fillId="2" borderId="0" xfId="1" applyNumberFormat="1" applyFont="1" applyFill="1" applyBorder="1"/>
    <xf numFmtId="164" fontId="4" fillId="2" borderId="0" xfId="0" applyNumberFormat="1" applyFont="1" applyFill="1"/>
    <xf numFmtId="164" fontId="4" fillId="2" borderId="2" xfId="0" applyNumberFormat="1" applyFont="1" applyFill="1" applyBorder="1"/>
    <xf numFmtId="0" fontId="4" fillId="2" borderId="0" xfId="3" applyFont="1" applyFill="1" applyAlignment="1">
      <alignment horizontal="left" indent="1"/>
    </xf>
    <xf numFmtId="164" fontId="4" fillId="2" borderId="0" xfId="3" applyNumberFormat="1" applyFont="1" applyFill="1" applyBorder="1"/>
    <xf numFmtId="164" fontId="4" fillId="2" borderId="0" xfId="3" applyNumberFormat="1" applyFont="1" applyFill="1"/>
    <xf numFmtId="0" fontId="6" fillId="2" borderId="0" xfId="3" applyFont="1" applyFill="1" applyAlignment="1">
      <alignment horizontal="left" indent="1"/>
    </xf>
    <xf numFmtId="10" fontId="6" fillId="2" borderId="0" xfId="3" applyNumberFormat="1" applyFont="1" applyFill="1" applyBorder="1"/>
    <xf numFmtId="10" fontId="4" fillId="2" borderId="0" xfId="3" applyNumberFormat="1" applyFont="1" applyFill="1"/>
    <xf numFmtId="164" fontId="4" fillId="2" borderId="2" xfId="3" applyNumberFormat="1" applyFont="1" applyFill="1" applyBorder="1"/>
    <xf numFmtId="0" fontId="6" fillId="2" borderId="0" xfId="3" applyFont="1" applyFill="1"/>
    <xf numFmtId="10" fontId="6" fillId="2" borderId="0" xfId="3" applyNumberFormat="1" applyFont="1" applyFill="1"/>
    <xf numFmtId="0" fontId="4" fillId="2" borderId="0" xfId="3" applyFont="1" applyFill="1" applyAlignment="1">
      <alignment horizontal="left"/>
    </xf>
    <xf numFmtId="9" fontId="4" fillId="2" borderId="0" xfId="2" applyFont="1" applyFill="1"/>
    <xf numFmtId="37" fontId="4" fillId="2" borderId="0" xfId="3" applyNumberFormat="1" applyFont="1" applyFill="1"/>
    <xf numFmtId="164" fontId="7" fillId="2" borderId="3" xfId="3" applyNumberFormat="1" applyFont="1" applyFill="1" applyBorder="1"/>
    <xf numFmtId="0" fontId="8" fillId="2" borderId="0" xfId="3" applyFont="1" applyFill="1" applyAlignment="1">
      <alignment horizontal="left" indent="1"/>
    </xf>
    <xf numFmtId="10" fontId="8" fillId="2" borderId="0" xfId="3" applyNumberFormat="1" applyFont="1" applyFill="1"/>
    <xf numFmtId="164" fontId="4" fillId="2" borderId="4" xfId="3" applyNumberFormat="1" applyFont="1" applyFill="1" applyBorder="1"/>
    <xf numFmtId="164" fontId="6" fillId="2" borderId="0" xfId="3" applyNumberFormat="1" applyFont="1" applyFill="1" applyBorder="1"/>
  </cellXfs>
  <cellStyles count="32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_Judges Guidance Presentation Exhibits v_1 CAS9" xfId="3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hazy/Downloads/DD2011CaseModel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Working Group"/>
      <sheetName val="Ex.2 - Consolidated"/>
      <sheetName val="Ex. 3 - Wholesale IS"/>
      <sheetName val="Ex. 3 - Wholesale IS (Common)"/>
      <sheetName val="Ex. 3 - Wholesale BS"/>
      <sheetName val="Ex.4 - Retail Outlet-IS"/>
      <sheetName val="Ex.5 - Atlanta Bakery-IS"/>
      <sheetName val="Ex. 5 - Atlanta Bakery-Rev."/>
      <sheetName val="Ex. 5 - St Louis Bakery-IS"/>
      <sheetName val="Ex.5 - St Louis Bakery-Rev."/>
      <sheetName val="Ex.5 - Ft. Worth Bakery-IS  "/>
      <sheetName val="Ex. 5 - Ft Worth Bakery-Rev."/>
      <sheetName val="Ex. 5 - Philadelphia Bakery-IS"/>
      <sheetName val="Ex.5 - Philadelphia Bakery-Rev."/>
      <sheetName val="Ex.6 - Retail Outlet P&amp;Ls"/>
      <sheetName val="Ex.7 - Retail Properties"/>
      <sheetName val="Ex. 8 - Non-Retail Leases"/>
      <sheetName val="Ex. 9 - 13 Wk. Cash Flow Proj."/>
      <sheetName val="Ex. 10 - Summary Cap. Structure"/>
      <sheetName val="Ex.11 - Term Sheet"/>
      <sheetName val="Ex. 12 - Appraisal Info"/>
      <sheetName val="Ex. 13 - IP Appraisal"/>
      <sheetName val="Ex. 14 - Headcount"/>
      <sheetName val="Ex.15 - Mileage Analysis"/>
      <sheetName val="Ex. 16 Bloomberg Betas"/>
      <sheetName val="Ex. 17a - Comparable Financials"/>
      <sheetName val="Ex. 17b - Comparable Financials"/>
      <sheetName val="Ex. 17c - Comparable Financials"/>
      <sheetName val="Ex. 17d - Comparable Financials"/>
      <sheetName val="Ex. 18 - Summary of Comparables"/>
      <sheetName val="Item A - Assumptions"/>
      <sheetName val="Item B - Scenarios"/>
      <sheetName val="Item C - 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9">
          <cell r="L19">
            <v>-2500</v>
          </cell>
        </row>
        <row r="20">
          <cell r="L20">
            <v>0</v>
          </cell>
        </row>
        <row r="22">
          <cell r="L22">
            <v>0</v>
          </cell>
        </row>
        <row r="23">
          <cell r="L23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125" zoomScaleNormal="125" zoomScalePageLayoutView="125" workbookViewId="0">
      <selection activeCell="C16" sqref="C16"/>
    </sheetView>
  </sheetViews>
  <sheetFormatPr baseColWidth="10" defaultRowHeight="14" customHeight="1" x14ac:dyDescent="0"/>
  <cols>
    <col min="1" max="1" width="12.83203125" style="3" customWidth="1"/>
    <col min="2" max="2" width="18" style="3" customWidth="1"/>
    <col min="3" max="3" width="10.83203125" style="3"/>
    <col min="4" max="4" width="4.6640625" style="3" customWidth="1"/>
    <col min="5" max="5" width="10.83203125" style="3"/>
    <col min="6" max="6" width="4.83203125" style="3" customWidth="1"/>
    <col min="7" max="7" width="10.83203125" style="3"/>
    <col min="8" max="8" width="4.83203125" style="3" customWidth="1"/>
    <col min="9" max="9" width="10.83203125" style="3"/>
    <col min="10" max="10" width="4.83203125" style="3" customWidth="1"/>
    <col min="11" max="11" width="10.83203125" style="3"/>
    <col min="12" max="12" width="4.83203125" style="3" customWidth="1"/>
    <col min="13" max="13" width="10.83203125" style="3"/>
    <col min="14" max="14" width="4.83203125" style="3" customWidth="1"/>
    <col min="15" max="16384" width="10.83203125" style="3"/>
  </cols>
  <sheetData>
    <row r="1" spans="1:16" ht="21" customHeight="1" thickBot="1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4" customHeight="1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4" customHeight="1">
      <c r="A3" s="6" t="s">
        <v>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4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" customHeight="1">
      <c r="A5" s="7" t="s">
        <v>0</v>
      </c>
      <c r="B5" s="5"/>
      <c r="C5" s="8">
        <v>2007</v>
      </c>
      <c r="D5" s="9"/>
      <c r="E5" s="8">
        <f>+C5+1</f>
        <v>2008</v>
      </c>
      <c r="F5" s="9"/>
      <c r="G5" s="8">
        <f>+E5+1</f>
        <v>2009</v>
      </c>
      <c r="H5" s="9"/>
      <c r="I5" s="8">
        <f>+G5+1</f>
        <v>2010</v>
      </c>
      <c r="J5" s="9"/>
      <c r="K5" s="8">
        <f>+I5+1</f>
        <v>2011</v>
      </c>
      <c r="L5" s="10"/>
      <c r="M5" s="8">
        <f>+K5+1</f>
        <v>2012</v>
      </c>
      <c r="N5" s="10"/>
      <c r="O5" s="8">
        <f>+M5+1</f>
        <v>2013</v>
      </c>
      <c r="P5" s="5"/>
    </row>
    <row r="6" spans="1:16" ht="14" customHeight="1">
      <c r="A6" s="5"/>
      <c r="B6" s="5"/>
      <c r="C6" s="11"/>
      <c r="D6" s="9"/>
      <c r="E6" s="11"/>
      <c r="F6" s="9"/>
      <c r="G6" s="11"/>
      <c r="H6" s="9"/>
      <c r="I6" s="11"/>
      <c r="J6" s="9"/>
      <c r="K6" s="10"/>
      <c r="L6" s="7"/>
      <c r="M6" s="10"/>
      <c r="N6" s="7"/>
      <c r="O6" s="10"/>
      <c r="P6" s="5"/>
    </row>
    <row r="7" spans="1:16" ht="14" customHeight="1">
      <c r="A7" s="5" t="s">
        <v>1</v>
      </c>
      <c r="B7" s="5"/>
      <c r="C7" s="12">
        <v>5177692</v>
      </c>
      <c r="D7" s="12"/>
      <c r="E7" s="12">
        <v>5200607</v>
      </c>
      <c r="F7" s="12"/>
      <c r="G7" s="12">
        <v>5227252</v>
      </c>
      <c r="H7" s="12"/>
      <c r="I7" s="12">
        <v>5421288</v>
      </c>
      <c r="J7" s="12"/>
      <c r="K7" s="12">
        <v>5630303</v>
      </c>
      <c r="L7" s="12"/>
      <c r="M7" s="12">
        <v>5722342</v>
      </c>
      <c r="N7" s="12"/>
      <c r="O7" s="12">
        <v>5687233</v>
      </c>
      <c r="P7" s="5"/>
    </row>
    <row r="8" spans="1:16" ht="14" customHeight="1">
      <c r="A8" s="5" t="s">
        <v>22</v>
      </c>
      <c r="B8" s="5"/>
      <c r="C8" s="13">
        <v>250431</v>
      </c>
      <c r="D8" s="12"/>
      <c r="E8" s="13">
        <v>234094</v>
      </c>
      <c r="F8" s="12"/>
      <c r="G8" s="13">
        <v>223046</v>
      </c>
      <c r="H8" s="12"/>
      <c r="I8" s="13">
        <v>216451</v>
      </c>
      <c r="J8" s="12"/>
      <c r="K8" s="13">
        <v>207242</v>
      </c>
      <c r="L8" s="12"/>
      <c r="M8" s="13">
        <v>252145</v>
      </c>
      <c r="N8" s="12"/>
      <c r="O8" s="13">
        <v>306187</v>
      </c>
      <c r="P8" s="5"/>
    </row>
    <row r="9" spans="1:16" ht="14" customHeight="1">
      <c r="A9" s="14" t="s">
        <v>2</v>
      </c>
      <c r="B9" s="5"/>
      <c r="C9" s="15">
        <f>SUM(C7:C8)</f>
        <v>5428123</v>
      </c>
      <c r="D9" s="16"/>
      <c r="E9" s="15">
        <f>SUM(E7:E8)</f>
        <v>5434701</v>
      </c>
      <c r="F9" s="16"/>
      <c r="G9" s="15">
        <f>SUM(G7:G8)</f>
        <v>5450298</v>
      </c>
      <c r="H9" s="16"/>
      <c r="I9" s="15">
        <f>SUM(I7:I8)</f>
        <v>5637739</v>
      </c>
      <c r="J9" s="16"/>
      <c r="K9" s="15">
        <f>SUM(K7:K8)</f>
        <v>5837545</v>
      </c>
      <c r="L9" s="16"/>
      <c r="M9" s="15">
        <f>SUM(M7:M8)</f>
        <v>5974487</v>
      </c>
      <c r="N9" s="16"/>
      <c r="O9" s="15">
        <f>SUM(O7:O8)</f>
        <v>5993420</v>
      </c>
      <c r="P9" s="5"/>
    </row>
    <row r="10" spans="1:16" ht="14" customHeight="1">
      <c r="A10" s="17" t="s">
        <v>3</v>
      </c>
      <c r="B10" s="5"/>
      <c r="C10" s="18"/>
      <c r="D10" s="19"/>
      <c r="E10" s="18">
        <f>E9/C9-1</f>
        <v>1.2118369462150724E-3</v>
      </c>
      <c r="F10" s="19"/>
      <c r="G10" s="18">
        <f>G9/E9-1</f>
        <v>2.8698910942845934E-3</v>
      </c>
      <c r="H10" s="19"/>
      <c r="I10" s="18">
        <f>I9/G9-1</f>
        <v>3.4390963576670597E-2</v>
      </c>
      <c r="J10" s="19"/>
      <c r="K10" s="18">
        <f>K9/I9-1</f>
        <v>3.5440803485226935E-2</v>
      </c>
      <c r="L10" s="19"/>
      <c r="M10" s="18">
        <f>M9/K9-1</f>
        <v>2.34588341503148E-2</v>
      </c>
      <c r="N10" s="19"/>
      <c r="O10" s="18">
        <f>O9/M9-1</f>
        <v>3.168975009904651E-3</v>
      </c>
      <c r="P10" s="5"/>
    </row>
    <row r="11" spans="1:16" ht="14" customHeight="1">
      <c r="A11" s="5"/>
      <c r="B11" s="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5"/>
    </row>
    <row r="12" spans="1:16" ht="14" customHeight="1">
      <c r="A12" s="5" t="s">
        <v>4</v>
      </c>
      <c r="B12" s="5"/>
      <c r="C12" s="12">
        <v>2595397</v>
      </c>
      <c r="D12" s="12"/>
      <c r="E12" s="12">
        <v>2617273</v>
      </c>
      <c r="F12" s="12"/>
      <c r="G12" s="12">
        <v>2639991</v>
      </c>
      <c r="H12" s="12"/>
      <c r="I12" s="12">
        <v>2647879</v>
      </c>
      <c r="J12" s="12"/>
      <c r="K12" s="12">
        <v>2656700</v>
      </c>
      <c r="L12" s="12"/>
      <c r="M12" s="12">
        <v>2689042</v>
      </c>
      <c r="N12" s="12"/>
      <c r="O12" s="12">
        <v>2909369</v>
      </c>
      <c r="P12" s="5"/>
    </row>
    <row r="13" spans="1:16" ht="14" customHeight="1">
      <c r="A13" s="5" t="s">
        <v>23</v>
      </c>
      <c r="B13" s="5"/>
      <c r="C13" s="12">
        <v>132728</v>
      </c>
      <c r="D13" s="12"/>
      <c r="E13" s="12">
        <v>124070</v>
      </c>
      <c r="F13" s="12"/>
      <c r="G13" s="12">
        <v>120376</v>
      </c>
      <c r="H13" s="12"/>
      <c r="I13" s="12">
        <v>119155</v>
      </c>
      <c r="J13" s="12"/>
      <c r="K13" s="12">
        <v>110726</v>
      </c>
      <c r="L13" s="12"/>
      <c r="M13" s="12">
        <v>112280</v>
      </c>
      <c r="N13" s="12"/>
      <c r="O13" s="12">
        <v>113403</v>
      </c>
      <c r="P13" s="5"/>
    </row>
    <row r="14" spans="1:16" ht="14" customHeight="1">
      <c r="A14" s="14" t="s">
        <v>5</v>
      </c>
      <c r="B14" s="5"/>
      <c r="C14" s="16">
        <f>C12+C13</f>
        <v>2728125</v>
      </c>
      <c r="D14" s="16"/>
      <c r="E14" s="16">
        <f>E12+E13</f>
        <v>2741343</v>
      </c>
      <c r="F14" s="16"/>
      <c r="G14" s="16">
        <f>G12+G13</f>
        <v>2760367</v>
      </c>
      <c r="H14" s="16"/>
      <c r="I14" s="16">
        <f>I12+I13</f>
        <v>2767034</v>
      </c>
      <c r="J14" s="16"/>
      <c r="K14" s="16">
        <f>K12+K13</f>
        <v>2767426</v>
      </c>
      <c r="L14" s="16"/>
      <c r="M14" s="16">
        <f>M12+M13</f>
        <v>2801322</v>
      </c>
      <c r="N14" s="16"/>
      <c r="O14" s="16">
        <f>O12+O13</f>
        <v>3022772</v>
      </c>
      <c r="P14" s="5"/>
    </row>
    <row r="15" spans="1:16" ht="14" customHeight="1">
      <c r="A15" s="5"/>
      <c r="B15" s="5"/>
      <c r="C15" s="20"/>
      <c r="D15" s="16"/>
      <c r="E15" s="20"/>
      <c r="F15" s="16"/>
      <c r="G15" s="20"/>
      <c r="H15" s="16"/>
      <c r="I15" s="20"/>
      <c r="J15" s="16"/>
      <c r="K15" s="20"/>
      <c r="L15" s="16"/>
      <c r="M15" s="20"/>
      <c r="N15" s="16"/>
      <c r="O15" s="20"/>
      <c r="P15" s="5"/>
    </row>
    <row r="16" spans="1:16" ht="14" customHeight="1">
      <c r="A16" s="5" t="s">
        <v>6</v>
      </c>
      <c r="B16" s="5"/>
      <c r="C16" s="16">
        <f>C9-C14</f>
        <v>2699998</v>
      </c>
      <c r="D16" s="16"/>
      <c r="E16" s="16">
        <f>E9-E14</f>
        <v>2693358</v>
      </c>
      <c r="F16" s="16"/>
      <c r="G16" s="16">
        <f>G9-G14</f>
        <v>2689931</v>
      </c>
      <c r="H16" s="16"/>
      <c r="I16" s="16">
        <f>I9-I14</f>
        <v>2870705</v>
      </c>
      <c r="J16" s="16"/>
      <c r="K16" s="16">
        <f>K9-K14</f>
        <v>3070119</v>
      </c>
      <c r="L16" s="16"/>
      <c r="M16" s="16">
        <f>M9-M14</f>
        <v>3173165</v>
      </c>
      <c r="N16" s="16"/>
      <c r="O16" s="16">
        <f>O9-O14</f>
        <v>2970648</v>
      </c>
      <c r="P16" s="5"/>
    </row>
    <row r="17" spans="1:16" ht="14" customHeight="1">
      <c r="A17" s="17" t="s">
        <v>7</v>
      </c>
      <c r="B17" s="21"/>
      <c r="C17" s="22">
        <f>C16/C9</f>
        <v>0.49740914124458863</v>
      </c>
      <c r="D17" s="22"/>
      <c r="E17" s="22">
        <f>E16/E9</f>
        <v>0.49558531370907066</v>
      </c>
      <c r="F17" s="22"/>
      <c r="G17" s="22">
        <f>G16/G9</f>
        <v>0.49353833496810634</v>
      </c>
      <c r="H17" s="22"/>
      <c r="I17" s="22">
        <f>I16/I9</f>
        <v>0.50919437739136209</v>
      </c>
      <c r="J17" s="22"/>
      <c r="K17" s="22">
        <f>K16/K9</f>
        <v>0.52592639542821507</v>
      </c>
      <c r="L17" s="22"/>
      <c r="M17" s="22">
        <f>M16/M9</f>
        <v>0.53111924086536633</v>
      </c>
      <c r="N17" s="22"/>
      <c r="O17" s="22">
        <f>O16/O9</f>
        <v>0.49565156454912218</v>
      </c>
      <c r="P17" s="21"/>
    </row>
    <row r="18" spans="1:16" ht="14" customHeight="1">
      <c r="A18" s="17"/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1"/>
    </row>
    <row r="19" spans="1:16" ht="14" customHeight="1">
      <c r="A19" s="17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1"/>
    </row>
    <row r="20" spans="1:16" ht="14" customHeight="1">
      <c r="A20" s="23" t="s">
        <v>25</v>
      </c>
      <c r="B20" s="21"/>
      <c r="C20" s="16">
        <v>942688</v>
      </c>
      <c r="D20" s="16"/>
      <c r="E20" s="16">
        <v>976554</v>
      </c>
      <c r="F20" s="16"/>
      <c r="G20" s="16">
        <v>893141</v>
      </c>
      <c r="H20" s="16"/>
      <c r="I20" s="16">
        <v>910842</v>
      </c>
      <c r="J20" s="16"/>
      <c r="K20" s="16">
        <v>1003491</v>
      </c>
      <c r="L20" s="16"/>
      <c r="M20" s="16">
        <v>1131407</v>
      </c>
      <c r="N20" s="16"/>
      <c r="O20" s="16">
        <v>1219871</v>
      </c>
      <c r="P20" s="21"/>
    </row>
    <row r="21" spans="1:16" ht="14" customHeight="1">
      <c r="A21" s="23" t="s">
        <v>29</v>
      </c>
      <c r="B21" s="21"/>
      <c r="C21" s="16">
        <v>177180</v>
      </c>
      <c r="D21" s="16"/>
      <c r="E21" s="16">
        <v>181887</v>
      </c>
      <c r="F21" s="16"/>
      <c r="G21" s="16">
        <v>180318</v>
      </c>
      <c r="H21" s="16"/>
      <c r="I21" s="16">
        <v>183108</v>
      </c>
      <c r="J21" s="16"/>
      <c r="K21" s="16">
        <v>179384</v>
      </c>
      <c r="L21" s="16"/>
      <c r="M21" s="16">
        <v>184519</v>
      </c>
      <c r="N21" s="16"/>
      <c r="O21" s="16">
        <v>185718</v>
      </c>
      <c r="P21" s="21"/>
    </row>
    <row r="22" spans="1:16" ht="14" customHeight="1">
      <c r="A22" s="23" t="s">
        <v>30</v>
      </c>
      <c r="B22" s="21"/>
      <c r="C22" s="16">
        <v>89103</v>
      </c>
      <c r="D22" s="16"/>
      <c r="E22" s="16">
        <v>93644</v>
      </c>
      <c r="F22" s="16"/>
      <c r="G22" s="16">
        <v>94104</v>
      </c>
      <c r="H22" s="16"/>
      <c r="I22" s="16">
        <v>88949</v>
      </c>
      <c r="J22" s="16"/>
      <c r="K22" s="16">
        <v>90670</v>
      </c>
      <c r="L22" s="16"/>
      <c r="M22" s="16">
        <v>96107</v>
      </c>
      <c r="N22" s="16"/>
      <c r="O22" s="16">
        <v>100475</v>
      </c>
      <c r="P22" s="21"/>
    </row>
    <row r="23" spans="1:16" ht="14" customHeight="1">
      <c r="A23" s="5" t="s">
        <v>26</v>
      </c>
      <c r="B23" s="5"/>
      <c r="C23" s="16">
        <v>104191</v>
      </c>
      <c r="D23" s="16"/>
      <c r="E23" s="16">
        <v>119332</v>
      </c>
      <c r="F23" s="16"/>
      <c r="G23" s="16">
        <v>123846</v>
      </c>
      <c r="H23" s="16"/>
      <c r="I23" s="16">
        <v>122040</v>
      </c>
      <c r="J23" s="16"/>
      <c r="K23" s="16">
        <v>140001</v>
      </c>
      <c r="L23" s="16"/>
      <c r="M23" s="16">
        <v>132734</v>
      </c>
      <c r="N23" s="16"/>
      <c r="O23" s="16">
        <v>134201</v>
      </c>
      <c r="P23" s="5"/>
    </row>
    <row r="24" spans="1:16" ht="14" customHeight="1">
      <c r="A24" s="5" t="s">
        <v>27</v>
      </c>
      <c r="B24" s="5"/>
      <c r="C24" s="20">
        <v>12849</v>
      </c>
      <c r="D24" s="16"/>
      <c r="E24" s="20">
        <v>103117</v>
      </c>
      <c r="F24" s="16"/>
      <c r="G24" s="20">
        <v>34019</v>
      </c>
      <c r="H24" s="16"/>
      <c r="I24" s="20">
        <v>22003</v>
      </c>
      <c r="J24" s="16"/>
      <c r="K24" s="20">
        <v>29185</v>
      </c>
      <c r="L24" s="16"/>
      <c r="M24" s="20">
        <v>30116</v>
      </c>
      <c r="N24" s="16"/>
      <c r="O24" s="20">
        <v>33281</v>
      </c>
      <c r="P24" s="5"/>
    </row>
    <row r="25" spans="1:16" ht="14" customHeight="1">
      <c r="A25" s="14" t="s">
        <v>28</v>
      </c>
      <c r="B25" s="5"/>
      <c r="C25" s="12">
        <f>SUM(C20:C24)</f>
        <v>1326011</v>
      </c>
      <c r="D25" s="12"/>
      <c r="E25" s="12">
        <f>SUM(E20:E24)</f>
        <v>1474534</v>
      </c>
      <c r="F25" s="12"/>
      <c r="G25" s="12">
        <f>SUM(G20:G24)</f>
        <v>1325428</v>
      </c>
      <c r="H25" s="12"/>
      <c r="I25" s="12">
        <f>SUM(I20:I24)</f>
        <v>1326942</v>
      </c>
      <c r="J25" s="12"/>
      <c r="K25" s="12">
        <f>SUM(K20:K24)</f>
        <v>1442731</v>
      </c>
      <c r="L25" s="12"/>
      <c r="M25" s="12">
        <f>SUM(M20:M24)</f>
        <v>1574883</v>
      </c>
      <c r="N25" s="12"/>
      <c r="O25" s="12">
        <f>SUM(O20:O24)</f>
        <v>1673546</v>
      </c>
      <c r="P25" s="5"/>
    </row>
    <row r="26" spans="1:16" ht="14" customHeight="1">
      <c r="A26" s="5"/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"/>
    </row>
    <row r="27" spans="1:16" ht="14" customHeight="1">
      <c r="A27" s="5"/>
      <c r="B27" s="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5"/>
    </row>
    <row r="28" spans="1:16" ht="14" customHeight="1">
      <c r="A28" s="7" t="s">
        <v>8</v>
      </c>
      <c r="B28" s="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5"/>
    </row>
    <row r="29" spans="1:16" ht="14" customHeight="1">
      <c r="A29" s="14" t="s">
        <v>9</v>
      </c>
      <c r="B29" s="24"/>
      <c r="C29" s="16">
        <f>+C7-C12-C25</f>
        <v>1256284</v>
      </c>
      <c r="D29" s="16"/>
      <c r="E29" s="16">
        <f>+E7-E12-E25</f>
        <v>1108800</v>
      </c>
      <c r="F29" s="16"/>
      <c r="G29" s="16">
        <f>+G7-G12-G25</f>
        <v>1261833</v>
      </c>
      <c r="H29" s="16"/>
      <c r="I29" s="16">
        <f>+I7-I12-I25</f>
        <v>1446467</v>
      </c>
      <c r="J29" s="16"/>
      <c r="K29" s="16">
        <f>+K7-K12-K25</f>
        <v>1530872</v>
      </c>
      <c r="L29" s="16"/>
      <c r="M29" s="16">
        <f>+M7-M12-M25</f>
        <v>1458417</v>
      </c>
      <c r="N29" s="16"/>
      <c r="O29" s="16">
        <f>+O7-O12-O25</f>
        <v>1104318</v>
      </c>
      <c r="P29" s="5"/>
    </row>
    <row r="30" spans="1:16" ht="14" customHeight="1">
      <c r="A30" s="14" t="s">
        <v>24</v>
      </c>
      <c r="B30" s="24"/>
      <c r="C30" s="15">
        <f>+C8-C13-C26</f>
        <v>117703</v>
      </c>
      <c r="D30" s="15"/>
      <c r="E30" s="15">
        <f>+E8-E13-E26</f>
        <v>110024</v>
      </c>
      <c r="F30" s="15"/>
      <c r="G30" s="15">
        <f>+G8-G13-G26</f>
        <v>102670</v>
      </c>
      <c r="H30" s="15"/>
      <c r="I30" s="15">
        <f>+I8-I13-I26</f>
        <v>97296</v>
      </c>
      <c r="J30" s="15"/>
      <c r="K30" s="15">
        <f>+K8-K13-K26</f>
        <v>96516</v>
      </c>
      <c r="L30" s="15"/>
      <c r="M30" s="15">
        <f>+M8-M13-M26</f>
        <v>139865</v>
      </c>
      <c r="N30" s="15"/>
      <c r="O30" s="15">
        <f>+O8-O13-O26</f>
        <v>192784</v>
      </c>
      <c r="P30" s="5"/>
    </row>
    <row r="31" spans="1:16" ht="14" customHeight="1">
      <c r="A31" s="14" t="s">
        <v>10</v>
      </c>
      <c r="B31" s="5"/>
      <c r="C31" s="12">
        <v>-60259</v>
      </c>
      <c r="D31" s="12"/>
      <c r="E31" s="12">
        <v>-60500</v>
      </c>
      <c r="F31" s="12"/>
      <c r="G31" s="12">
        <v>-61105</v>
      </c>
      <c r="H31" s="12"/>
      <c r="I31" s="12">
        <v>-61716</v>
      </c>
      <c r="J31" s="12"/>
      <c r="K31" s="12">
        <v>-62333</v>
      </c>
      <c r="L31" s="12"/>
      <c r="M31" s="12">
        <v>-62957</v>
      </c>
      <c r="N31" s="12"/>
      <c r="O31" s="12">
        <v>-63586</v>
      </c>
      <c r="P31" s="25"/>
    </row>
    <row r="32" spans="1:16" ht="14" customHeight="1">
      <c r="A32" s="14" t="s">
        <v>11</v>
      </c>
      <c r="B32" s="5"/>
      <c r="C32" s="15">
        <v>0</v>
      </c>
      <c r="D32" s="16"/>
      <c r="E32" s="15">
        <v>0</v>
      </c>
      <c r="F32" s="16"/>
      <c r="G32" s="15">
        <v>0</v>
      </c>
      <c r="H32" s="16"/>
      <c r="I32" s="15">
        <v>0</v>
      </c>
      <c r="J32" s="16"/>
      <c r="K32" s="15">
        <f>+'[1]Item B - Scenarios'!L19+'[1]Item B - Scenarios'!L20+'[1]Item B - Scenarios'!L22+'[1]Item B - Scenarios'!L23</f>
        <v>-2500</v>
      </c>
      <c r="L32" s="16"/>
      <c r="M32" s="15">
        <v>0</v>
      </c>
      <c r="N32" s="16"/>
      <c r="O32" s="15">
        <v>0</v>
      </c>
      <c r="P32" s="25"/>
    </row>
    <row r="33" spans="1:16" ht="14" customHeight="1">
      <c r="A33" s="7" t="s">
        <v>12</v>
      </c>
      <c r="B33" s="5"/>
      <c r="C33" s="26">
        <f>SUM(C29:C31)</f>
        <v>1313728</v>
      </c>
      <c r="D33" s="16"/>
      <c r="E33" s="26">
        <f>SUM(E29:E31)</f>
        <v>1158324</v>
      </c>
      <c r="F33" s="16"/>
      <c r="G33" s="26">
        <f>SUM(G29:G31)</f>
        <v>1303398</v>
      </c>
      <c r="H33" s="16"/>
      <c r="I33" s="26">
        <f>SUM(I29:I31)</f>
        <v>1482047</v>
      </c>
      <c r="J33" s="16"/>
      <c r="K33" s="26">
        <f>SUM(K29:K32)</f>
        <v>1562555</v>
      </c>
      <c r="L33" s="16"/>
      <c r="M33" s="26">
        <f>SUM(M29:M32)</f>
        <v>1535325</v>
      </c>
      <c r="N33" s="16"/>
      <c r="O33" s="26">
        <f>SUM(O29:O32)</f>
        <v>1233516</v>
      </c>
      <c r="P33" s="5"/>
    </row>
    <row r="34" spans="1:16" ht="14" customHeight="1">
      <c r="A34" s="27" t="s">
        <v>13</v>
      </c>
      <c r="B34" s="5"/>
      <c r="C34" s="28">
        <f>C33/C9</f>
        <v>0.24202251864963267</v>
      </c>
      <c r="D34" s="19"/>
      <c r="E34" s="28">
        <f>E33/E9</f>
        <v>0.21313481643240356</v>
      </c>
      <c r="F34" s="19"/>
      <c r="G34" s="28">
        <f>G33/G9</f>
        <v>0.23914252028054245</v>
      </c>
      <c r="H34" s="19"/>
      <c r="I34" s="28">
        <f>I33/I9</f>
        <v>0.26287967569977966</v>
      </c>
      <c r="J34" s="19"/>
      <c r="K34" s="28">
        <f>K33/K9</f>
        <v>0.26767331129781441</v>
      </c>
      <c r="L34" s="19"/>
      <c r="M34" s="28">
        <f>M33/M9</f>
        <v>0.25698022273711535</v>
      </c>
      <c r="N34" s="19"/>
      <c r="O34" s="28">
        <f>O33/O9</f>
        <v>0.20581170683849956</v>
      </c>
      <c r="P34" s="5"/>
    </row>
    <row r="35" spans="1:16" ht="14" customHeight="1">
      <c r="A35" s="17"/>
      <c r="B35" s="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5"/>
    </row>
    <row r="36" spans="1:16" ht="14" customHeight="1">
      <c r="A36" s="5" t="s">
        <v>14</v>
      </c>
      <c r="B36" s="5"/>
      <c r="C36" s="12">
        <v>55000</v>
      </c>
      <c r="D36" s="12"/>
      <c r="E36" s="12">
        <v>57975</v>
      </c>
      <c r="F36" s="12"/>
      <c r="G36" s="12">
        <v>60585</v>
      </c>
      <c r="H36" s="12"/>
      <c r="I36" s="12">
        <v>62798</v>
      </c>
      <c r="J36" s="12"/>
      <c r="K36" s="12">
        <v>64498</v>
      </c>
      <c r="L36" s="12"/>
      <c r="M36" s="12">
        <v>65935</v>
      </c>
      <c r="N36" s="12"/>
      <c r="O36" s="12">
        <v>68310</v>
      </c>
      <c r="P36" s="5"/>
    </row>
    <row r="37" spans="1:16" ht="14" customHeight="1">
      <c r="A37" s="5" t="s">
        <v>15</v>
      </c>
      <c r="B37" s="5"/>
      <c r="C37" s="16">
        <v>102810</v>
      </c>
      <c r="D37" s="16"/>
      <c r="E37" s="16">
        <v>174018</v>
      </c>
      <c r="F37" s="16"/>
      <c r="G37" s="16">
        <v>150471</v>
      </c>
      <c r="H37" s="16"/>
      <c r="I37" s="16">
        <v>162773</v>
      </c>
      <c r="J37" s="16"/>
      <c r="K37" s="16">
        <v>138508</v>
      </c>
      <c r="L37" s="16"/>
      <c r="M37" s="16">
        <v>152322</v>
      </c>
      <c r="N37" s="16"/>
      <c r="O37" s="16">
        <v>160423</v>
      </c>
      <c r="P37" s="5"/>
    </row>
    <row r="38" spans="1:16" ht="14" customHeight="1">
      <c r="A38" s="5"/>
      <c r="B38" s="5"/>
      <c r="C38" s="20"/>
      <c r="D38" s="16"/>
      <c r="E38" s="20"/>
      <c r="F38" s="16"/>
      <c r="G38" s="20"/>
      <c r="H38" s="16"/>
      <c r="I38" s="20"/>
      <c r="J38" s="16"/>
      <c r="K38" s="20"/>
      <c r="L38" s="16"/>
      <c r="M38" s="20"/>
      <c r="N38" s="16"/>
      <c r="O38" s="20"/>
      <c r="P38" s="5"/>
    </row>
    <row r="39" spans="1:16" ht="14" customHeight="1">
      <c r="A39" s="5" t="s">
        <v>16</v>
      </c>
      <c r="B39" s="5"/>
      <c r="C39" s="16">
        <f>+C33-C36-C37</f>
        <v>1155918</v>
      </c>
      <c r="D39" s="16"/>
      <c r="E39" s="16">
        <f>+E33-E36-E37</f>
        <v>926331</v>
      </c>
      <c r="F39" s="16"/>
      <c r="G39" s="16">
        <f>+G33-G36-G37</f>
        <v>1092342</v>
      </c>
      <c r="H39" s="16"/>
      <c r="I39" s="16">
        <f>+I33-I36-I37</f>
        <v>1256476</v>
      </c>
      <c r="J39" s="16"/>
      <c r="K39" s="16">
        <f>+K33-K36-K37</f>
        <v>1359549</v>
      </c>
      <c r="L39" s="16"/>
      <c r="M39" s="16">
        <f>+M33-M36-M37</f>
        <v>1317068</v>
      </c>
      <c r="N39" s="16"/>
      <c r="O39" s="16">
        <f>+O33-O36-O37</f>
        <v>1004783</v>
      </c>
      <c r="P39" s="5"/>
    </row>
    <row r="40" spans="1:16" ht="14" customHeight="1">
      <c r="A40" s="5"/>
      <c r="B40" s="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5"/>
    </row>
    <row r="41" spans="1:16" ht="14" customHeight="1">
      <c r="A41" s="5" t="s">
        <v>17</v>
      </c>
      <c r="B41" s="5"/>
      <c r="C41" s="12">
        <v>4328</v>
      </c>
      <c r="D41" s="12"/>
      <c r="E41" s="12">
        <v>26920</v>
      </c>
      <c r="F41" s="12"/>
      <c r="G41" s="12">
        <v>-31247</v>
      </c>
      <c r="H41" s="12"/>
      <c r="I41" s="12">
        <v>0</v>
      </c>
      <c r="J41" s="12"/>
      <c r="K41" s="12">
        <v>0</v>
      </c>
      <c r="L41" s="12"/>
      <c r="M41" s="12">
        <v>0</v>
      </c>
      <c r="N41" s="12"/>
      <c r="O41" s="12">
        <v>0</v>
      </c>
      <c r="P41" s="5"/>
    </row>
    <row r="42" spans="1:16" ht="14" customHeight="1">
      <c r="A42" s="5"/>
      <c r="B42" s="5"/>
      <c r="C42" s="20"/>
      <c r="D42" s="16"/>
      <c r="E42" s="20"/>
      <c r="F42" s="16"/>
      <c r="G42" s="20"/>
      <c r="H42" s="16"/>
      <c r="I42" s="20"/>
      <c r="J42" s="16"/>
      <c r="K42" s="20"/>
      <c r="L42" s="16"/>
      <c r="M42" s="20"/>
      <c r="N42" s="16"/>
      <c r="O42" s="20"/>
      <c r="P42" s="5"/>
    </row>
    <row r="43" spans="1:16" ht="14" customHeight="1" thickBot="1">
      <c r="A43" s="5" t="s">
        <v>18</v>
      </c>
      <c r="B43" s="5"/>
      <c r="C43" s="29">
        <f>C39-C41</f>
        <v>1151590</v>
      </c>
      <c r="D43" s="16"/>
      <c r="E43" s="29">
        <f>E39-E41</f>
        <v>899411</v>
      </c>
      <c r="F43" s="16"/>
      <c r="G43" s="29">
        <f>G39-G41</f>
        <v>1123589</v>
      </c>
      <c r="H43" s="16"/>
      <c r="I43" s="29">
        <f>I39-I41</f>
        <v>1256476</v>
      </c>
      <c r="J43" s="16"/>
      <c r="K43" s="29">
        <f>K39-K41</f>
        <v>1359549</v>
      </c>
      <c r="L43" s="16"/>
      <c r="M43" s="29">
        <f>M39-M41</f>
        <v>1317068</v>
      </c>
      <c r="N43" s="16"/>
      <c r="O43" s="29">
        <f>O39-O41</f>
        <v>1004783</v>
      </c>
      <c r="P43" s="5"/>
    </row>
    <row r="44" spans="1:16" ht="14" customHeight="1" thickTop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125" zoomScaleNormal="125" zoomScalePageLayoutView="125" workbookViewId="0">
      <selection activeCell="C14" sqref="C14"/>
    </sheetView>
  </sheetViews>
  <sheetFormatPr baseColWidth="10" defaultRowHeight="14" customHeight="1" x14ac:dyDescent="0"/>
  <cols>
    <col min="1" max="1" width="12.83203125" style="3" customWidth="1"/>
    <col min="2" max="2" width="18" style="3" customWidth="1"/>
    <col min="3" max="3" width="10.83203125" style="3"/>
    <col min="4" max="4" width="4.83203125" style="3" customWidth="1"/>
    <col min="5" max="5" width="10.83203125" style="3"/>
    <col min="6" max="6" width="4.83203125" style="3" customWidth="1"/>
    <col min="7" max="7" width="10.83203125" style="3"/>
    <col min="8" max="8" width="4.83203125" style="3" customWidth="1"/>
    <col min="9" max="9" width="10.83203125" style="3"/>
    <col min="10" max="10" width="4.83203125" style="3" customWidth="1"/>
    <col min="11" max="11" width="10.83203125" style="3"/>
    <col min="12" max="12" width="4.83203125" style="3" customWidth="1"/>
    <col min="13" max="13" width="10.83203125" style="3"/>
    <col min="14" max="14" width="4.83203125" style="3" customWidth="1"/>
    <col min="15" max="16384" width="10.83203125" style="3"/>
  </cols>
  <sheetData>
    <row r="1" spans="1:15" ht="21" customHeight="1" thickBot="1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4" customHeight="1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4" customHeight="1">
      <c r="A3" s="6" t="s">
        <v>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4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customHeight="1">
      <c r="A5" s="7" t="s">
        <v>0</v>
      </c>
      <c r="B5" s="5"/>
      <c r="C5" s="8">
        <v>2007</v>
      </c>
      <c r="D5" s="9"/>
      <c r="E5" s="8">
        <f>+C5+1</f>
        <v>2008</v>
      </c>
      <c r="F5" s="9"/>
      <c r="G5" s="8">
        <f>+E5+1</f>
        <v>2009</v>
      </c>
      <c r="H5" s="9"/>
      <c r="I5" s="8">
        <f>+G5+1</f>
        <v>2010</v>
      </c>
      <c r="J5" s="9"/>
      <c r="K5" s="8">
        <f>+I5+1</f>
        <v>2011</v>
      </c>
      <c r="L5" s="10"/>
      <c r="M5" s="8">
        <f>+K5+1</f>
        <v>2012</v>
      </c>
      <c r="N5" s="10"/>
      <c r="O5" s="8">
        <f>+M5+1</f>
        <v>2013</v>
      </c>
    </row>
    <row r="6" spans="1:15" ht="14" customHeight="1">
      <c r="A6" s="5"/>
      <c r="B6" s="5"/>
      <c r="C6" s="11"/>
      <c r="D6" s="9"/>
      <c r="E6" s="11"/>
      <c r="F6" s="9"/>
      <c r="G6" s="11"/>
      <c r="H6" s="9"/>
      <c r="I6" s="11"/>
      <c r="J6" s="9"/>
      <c r="K6" s="10"/>
      <c r="L6" s="7"/>
      <c r="M6" s="10"/>
      <c r="N6" s="7"/>
      <c r="O6" s="10"/>
    </row>
    <row r="7" spans="1:15" ht="14" customHeight="1">
      <c r="A7" s="5" t="s">
        <v>1</v>
      </c>
      <c r="B7" s="5"/>
      <c r="C7" s="12">
        <v>7233911</v>
      </c>
      <c r="D7" s="12"/>
      <c r="E7" s="12">
        <v>7412819</v>
      </c>
      <c r="F7" s="12"/>
      <c r="G7" s="12">
        <v>7883104</v>
      </c>
      <c r="H7" s="12"/>
      <c r="I7" s="12">
        <v>7914815</v>
      </c>
      <c r="J7" s="12"/>
      <c r="K7" s="12">
        <v>7810943</v>
      </c>
      <c r="L7" s="12"/>
      <c r="M7" s="12">
        <v>7928419</v>
      </c>
      <c r="N7" s="12"/>
      <c r="O7" s="12">
        <v>8149744</v>
      </c>
    </row>
    <row r="8" spans="1:15" ht="14" customHeight="1">
      <c r="A8" s="5" t="s">
        <v>22</v>
      </c>
      <c r="B8" s="5"/>
      <c r="C8" s="13">
        <v>490184</v>
      </c>
      <c r="D8" s="12"/>
      <c r="E8" s="13">
        <v>418301</v>
      </c>
      <c r="F8" s="12"/>
      <c r="G8" s="13">
        <v>401947</v>
      </c>
      <c r="H8" s="12"/>
      <c r="I8" s="13">
        <v>391761</v>
      </c>
      <c r="J8" s="12"/>
      <c r="K8" s="13">
        <v>451017</v>
      </c>
      <c r="L8" s="12"/>
      <c r="M8" s="13">
        <v>501433</v>
      </c>
      <c r="N8" s="12"/>
      <c r="O8" s="13">
        <v>553030</v>
      </c>
    </row>
    <row r="9" spans="1:15" ht="14" customHeight="1">
      <c r="A9" s="14" t="s">
        <v>2</v>
      </c>
      <c r="B9" s="5"/>
      <c r="C9" s="15">
        <f>SUM(C7:C8)</f>
        <v>7724095</v>
      </c>
      <c r="D9" s="16"/>
      <c r="E9" s="15">
        <f>SUM(E7:E8)</f>
        <v>7831120</v>
      </c>
      <c r="F9" s="16"/>
      <c r="G9" s="15">
        <f>SUM(G7:G8)</f>
        <v>8285051</v>
      </c>
      <c r="H9" s="16"/>
      <c r="I9" s="15">
        <f>SUM(I7:I8)</f>
        <v>8306576</v>
      </c>
      <c r="J9" s="16"/>
      <c r="K9" s="15">
        <f>SUM(K7:K8)</f>
        <v>8261960</v>
      </c>
      <c r="L9" s="16"/>
      <c r="M9" s="15">
        <f>SUM(M7:M8)</f>
        <v>8429852</v>
      </c>
      <c r="N9" s="16"/>
      <c r="O9" s="15">
        <f>SUM(O7:O8)</f>
        <v>8702774</v>
      </c>
    </row>
    <row r="10" spans="1:15" ht="14" customHeight="1">
      <c r="A10" s="17" t="s">
        <v>3</v>
      </c>
      <c r="B10" s="5"/>
      <c r="C10" s="30">
        <v>5.0000000000000001E-4</v>
      </c>
      <c r="D10" s="16"/>
      <c r="E10" s="30">
        <f>E9/C9-1</f>
        <v>1.3855992190670907E-2</v>
      </c>
      <c r="F10" s="16"/>
      <c r="G10" s="30">
        <f>G9/E9-1</f>
        <v>5.7965016498278565E-2</v>
      </c>
      <c r="H10" s="16"/>
      <c r="I10" s="30">
        <f>I9/G9-1</f>
        <v>2.5980528061928521E-3</v>
      </c>
      <c r="J10" s="16"/>
      <c r="K10" s="30">
        <f>K9/I9-1</f>
        <v>-5.3711661700320823E-3</v>
      </c>
      <c r="L10" s="16"/>
      <c r="M10" s="30">
        <f>M9/K9-1</f>
        <v>2.0321086037695668E-2</v>
      </c>
      <c r="N10" s="16"/>
      <c r="O10" s="30">
        <f>O9/M9-1</f>
        <v>3.2375657366226607E-2</v>
      </c>
    </row>
    <row r="11" spans="1:15" ht="14" customHeight="1">
      <c r="A11" s="5"/>
      <c r="B11" s="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4" customHeight="1">
      <c r="A12" s="5" t="s">
        <v>4</v>
      </c>
      <c r="B12" s="5"/>
      <c r="C12" s="12">
        <f>(Sheet1!C12/Sheet1!C7)*C7</f>
        <v>3626108.1013832032</v>
      </c>
      <c r="D12" s="12"/>
      <c r="E12" s="12">
        <f>(Sheet1!E12/Sheet1!E7)*E7</f>
        <v>3730597.4134532753</v>
      </c>
      <c r="F12" s="12"/>
      <c r="G12" s="12">
        <f>(Sheet1!G12/Sheet1!G7)*G7</f>
        <v>3981312.4777730247</v>
      </c>
      <c r="H12" s="12"/>
      <c r="I12" s="12">
        <f>(Sheet1!I12/Sheet1!I7)*I7</f>
        <v>3865773.6735965698</v>
      </c>
      <c r="J12" s="12"/>
      <c r="K12" s="12">
        <f>(Sheet1!K12/Sheet1!K7)*K7</f>
        <v>3685651.0685304147</v>
      </c>
      <c r="L12" s="12"/>
      <c r="M12" s="12">
        <f>(Sheet1!M12/Sheet1!M7)*M7</f>
        <v>3725721.3365782751</v>
      </c>
      <c r="N12" s="12"/>
      <c r="O12" s="12">
        <f>(Sheet1!O12/Sheet1!O7)*O7</f>
        <v>4169094.6285365834</v>
      </c>
    </row>
    <row r="13" spans="1:15" ht="14" customHeight="1">
      <c r="A13" s="5" t="s">
        <v>23</v>
      </c>
      <c r="B13" s="5"/>
      <c r="C13" s="12">
        <f>(Sheet1!C13/Sheet1!C8)*C8</f>
        <v>259796.67833455125</v>
      </c>
      <c r="D13" s="12"/>
      <c r="E13" s="12">
        <f>(Sheet1!E13/Sheet1!E8)*E8</f>
        <v>221699.85164079387</v>
      </c>
      <c r="F13" s="12"/>
      <c r="G13" s="12">
        <f>(Sheet1!G13/Sheet1!G8)*G8</f>
        <v>216927.32473122136</v>
      </c>
      <c r="H13" s="12"/>
      <c r="I13" s="12">
        <f>(Sheet1!I13/Sheet1!I8)*I8</f>
        <v>215662.12193521857</v>
      </c>
      <c r="J13" s="12"/>
      <c r="K13" s="12">
        <f>(Sheet1!K13/Sheet1!K8)*K8</f>
        <v>240970.98243599272</v>
      </c>
      <c r="L13" s="12"/>
      <c r="M13" s="12">
        <f>(Sheet1!M13/Sheet1!M8)*M8</f>
        <v>223287.77980923676</v>
      </c>
      <c r="N13" s="12"/>
      <c r="O13" s="12">
        <f>(Sheet1!O13/Sheet1!O8)*O8</f>
        <v>204826.66177858631</v>
      </c>
    </row>
    <row r="14" spans="1:15" ht="14" customHeight="1">
      <c r="A14" s="14" t="s">
        <v>5</v>
      </c>
      <c r="B14" s="5"/>
      <c r="C14" s="16">
        <f>C12+C13</f>
        <v>3885904.7797177546</v>
      </c>
      <c r="D14" s="16"/>
      <c r="E14" s="16">
        <f>E12+E13</f>
        <v>3952297.2650940693</v>
      </c>
      <c r="F14" s="16"/>
      <c r="G14" s="16">
        <f>G12+G13</f>
        <v>4198239.8025042461</v>
      </c>
      <c r="H14" s="16"/>
      <c r="I14" s="16">
        <f>I12+I13</f>
        <v>4081435.7955317884</v>
      </c>
      <c r="J14" s="16"/>
      <c r="K14" s="16">
        <f>K12+K13</f>
        <v>3926622.0509664076</v>
      </c>
      <c r="L14" s="16"/>
      <c r="M14" s="16">
        <f>M12+M13</f>
        <v>3949009.1163875116</v>
      </c>
      <c r="N14" s="16"/>
      <c r="O14" s="16">
        <f>O12+O13</f>
        <v>4373921.2903151698</v>
      </c>
    </row>
    <row r="15" spans="1:15" ht="14" customHeight="1">
      <c r="A15" s="5"/>
      <c r="B15" s="5"/>
      <c r="C15" s="20"/>
      <c r="D15" s="16"/>
      <c r="E15" s="20"/>
      <c r="F15" s="16"/>
      <c r="G15" s="20"/>
      <c r="H15" s="16"/>
      <c r="I15" s="20"/>
      <c r="J15" s="16"/>
      <c r="K15" s="20"/>
      <c r="L15" s="16"/>
      <c r="M15" s="20"/>
      <c r="N15" s="16"/>
      <c r="O15" s="20"/>
    </row>
    <row r="16" spans="1:15" ht="14" customHeight="1">
      <c r="A16" s="5" t="s">
        <v>6</v>
      </c>
      <c r="B16" s="5"/>
      <c r="C16" s="16">
        <f>C9-C14</f>
        <v>3838190.2202822454</v>
      </c>
      <c r="D16" s="16"/>
      <c r="E16" s="16">
        <f>E9-E14</f>
        <v>3878822.7349059307</v>
      </c>
      <c r="F16" s="16"/>
      <c r="G16" s="16">
        <f>G9-G14</f>
        <v>4086811.1974957539</v>
      </c>
      <c r="H16" s="16"/>
      <c r="I16" s="16">
        <f>I9-I14</f>
        <v>4225140.2044682112</v>
      </c>
      <c r="J16" s="16"/>
      <c r="K16" s="16">
        <f>K9-K14</f>
        <v>4335337.9490335919</v>
      </c>
      <c r="L16" s="16"/>
      <c r="M16" s="16">
        <f>M9-M14</f>
        <v>4480842.8836124884</v>
      </c>
      <c r="N16" s="16"/>
      <c r="O16" s="16">
        <f>O9-O14</f>
        <v>4328852.7096848302</v>
      </c>
    </row>
    <row r="17" spans="1:15" ht="14" customHeight="1">
      <c r="A17" s="17" t="s">
        <v>7</v>
      </c>
      <c r="B17" s="21"/>
      <c r="C17" s="22">
        <f>C16/C9</f>
        <v>0.49691131715524545</v>
      </c>
      <c r="D17" s="22"/>
      <c r="E17" s="22">
        <f>E16/E9</f>
        <v>0.49530881086050665</v>
      </c>
      <c r="F17" s="22"/>
      <c r="G17" s="22">
        <f>G16/G9</f>
        <v>0.49327532172050043</v>
      </c>
      <c r="H17" s="22"/>
      <c r="I17" s="22">
        <f>I16/I9</f>
        <v>0.50865003877267978</v>
      </c>
      <c r="J17" s="22"/>
      <c r="K17" s="22">
        <f>K16/K9</f>
        <v>0.52473480252065996</v>
      </c>
      <c r="L17" s="22"/>
      <c r="M17" s="22">
        <f>M16/M9</f>
        <v>0.53154466811665124</v>
      </c>
      <c r="N17" s="22"/>
      <c r="O17" s="22">
        <f>O16/O9</f>
        <v>0.49741067729494415</v>
      </c>
    </row>
    <row r="18" spans="1:15" ht="14" customHeight="1">
      <c r="A18" s="17"/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4" customHeight="1">
      <c r="A19" s="17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14" customHeight="1">
      <c r="A20" s="23" t="s">
        <v>25</v>
      </c>
      <c r="B20" s="21"/>
      <c r="C20" s="12">
        <v>1172044</v>
      </c>
      <c r="D20" s="12"/>
      <c r="E20" s="12">
        <v>1214150</v>
      </c>
      <c r="F20" s="12"/>
      <c r="G20" s="12">
        <v>1110442</v>
      </c>
      <c r="H20" s="12"/>
      <c r="I20" s="12">
        <v>1132450</v>
      </c>
      <c r="J20" s="12"/>
      <c r="K20" s="12">
        <v>1247640</v>
      </c>
      <c r="L20" s="12"/>
      <c r="M20" s="12">
        <v>1406678</v>
      </c>
      <c r="N20" s="12"/>
      <c r="O20" s="12">
        <v>1516666</v>
      </c>
    </row>
    <row r="21" spans="1:15" ht="14" customHeight="1">
      <c r="A21" s="23" t="s">
        <v>29</v>
      </c>
      <c r="B21" s="21"/>
      <c r="C21" s="12">
        <v>26302</v>
      </c>
      <c r="D21" s="12"/>
      <c r="E21" s="12">
        <v>21687</v>
      </c>
      <c r="F21" s="12"/>
      <c r="G21" s="12">
        <v>30414</v>
      </c>
      <c r="H21" s="12"/>
      <c r="I21" s="12">
        <v>24991</v>
      </c>
      <c r="J21" s="12"/>
      <c r="K21" s="12">
        <v>27613</v>
      </c>
      <c r="L21" s="12"/>
      <c r="M21" s="12">
        <v>25911</v>
      </c>
      <c r="N21" s="12"/>
      <c r="O21" s="12">
        <v>25193</v>
      </c>
    </row>
    <row r="22" spans="1:15" ht="14" customHeight="1">
      <c r="A22" s="23" t="s">
        <v>30</v>
      </c>
      <c r="B22" s="21"/>
      <c r="C22" s="12">
        <v>127417</v>
      </c>
      <c r="D22" s="12"/>
      <c r="E22" s="12">
        <v>133911</v>
      </c>
      <c r="F22" s="12"/>
      <c r="G22" s="12">
        <v>134569</v>
      </c>
      <c r="H22" s="12"/>
      <c r="I22" s="12">
        <v>127197</v>
      </c>
      <c r="J22" s="12"/>
      <c r="K22" s="12">
        <v>129658</v>
      </c>
      <c r="L22" s="12"/>
      <c r="M22" s="12">
        <v>137433</v>
      </c>
      <c r="N22" s="12"/>
      <c r="O22" s="12">
        <v>143679</v>
      </c>
    </row>
    <row r="23" spans="1:15" ht="14" customHeight="1">
      <c r="A23" s="5" t="s">
        <v>26</v>
      </c>
      <c r="B23" s="5"/>
      <c r="C23" s="12">
        <v>401401</v>
      </c>
      <c r="D23" s="12"/>
      <c r="E23" s="12">
        <v>430669</v>
      </c>
      <c r="F23" s="12"/>
      <c r="G23" s="12">
        <v>439394</v>
      </c>
      <c r="H23" s="12"/>
      <c r="I23" s="12">
        <v>435903</v>
      </c>
      <c r="J23" s="12"/>
      <c r="K23" s="12">
        <v>470622</v>
      </c>
      <c r="L23" s="12"/>
      <c r="M23" s="12">
        <v>456575</v>
      </c>
      <c r="N23" s="12"/>
      <c r="O23" s="12">
        <v>459411</v>
      </c>
    </row>
    <row r="24" spans="1:15" ht="14" customHeight="1">
      <c r="A24" s="5" t="s">
        <v>27</v>
      </c>
      <c r="B24" s="5"/>
      <c r="C24" s="13">
        <v>11028</v>
      </c>
      <c r="D24" s="12"/>
      <c r="E24" s="13">
        <v>12041</v>
      </c>
      <c r="F24" s="12"/>
      <c r="G24" s="13">
        <v>9837</v>
      </c>
      <c r="H24" s="12"/>
      <c r="I24" s="13">
        <v>14281</v>
      </c>
      <c r="J24" s="12"/>
      <c r="K24" s="13">
        <v>13001</v>
      </c>
      <c r="L24" s="12"/>
      <c r="M24" s="13">
        <v>15017</v>
      </c>
      <c r="N24" s="12"/>
      <c r="O24" s="13">
        <v>15857</v>
      </c>
    </row>
    <row r="25" spans="1:15" ht="14" customHeight="1">
      <c r="A25" s="14" t="s">
        <v>28</v>
      </c>
      <c r="B25" s="5"/>
      <c r="C25" s="12">
        <f>SUM(C20:C24)</f>
        <v>1738192</v>
      </c>
      <c r="D25" s="12"/>
      <c r="E25" s="12">
        <f>SUM(E20:E24)</f>
        <v>1812458</v>
      </c>
      <c r="F25" s="12"/>
      <c r="G25" s="12">
        <f>SUM(G20:G24)</f>
        <v>1724656</v>
      </c>
      <c r="H25" s="12"/>
      <c r="I25" s="12">
        <f>SUM(I20:I24)</f>
        <v>1734822</v>
      </c>
      <c r="J25" s="12"/>
      <c r="K25" s="12">
        <f>SUM(K20:K24)</f>
        <v>1888534</v>
      </c>
      <c r="L25" s="12"/>
      <c r="M25" s="12">
        <f>SUM(M20:M24)</f>
        <v>2041614</v>
      </c>
      <c r="N25" s="12"/>
      <c r="O25" s="12">
        <f>SUM(O20:O24)</f>
        <v>2160806</v>
      </c>
    </row>
    <row r="26" spans="1:15" ht="14" customHeight="1">
      <c r="A26" s="5"/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14" customHeight="1">
      <c r="A27" s="5"/>
      <c r="B27" s="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4" customHeight="1">
      <c r="A28" s="7" t="s">
        <v>8</v>
      </c>
      <c r="B28" s="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4" customHeight="1">
      <c r="A29" s="14" t="s">
        <v>9</v>
      </c>
      <c r="B29" s="24"/>
      <c r="C29" s="16">
        <f>+C7-C12-C25</f>
        <v>1869610.8986167968</v>
      </c>
      <c r="D29" s="16"/>
      <c r="E29" s="16">
        <f>+E7-E12-E25</f>
        <v>1869763.5865467247</v>
      </c>
      <c r="F29" s="16"/>
      <c r="G29" s="16">
        <f>+G7-G12-G25</f>
        <v>2177135.5222269753</v>
      </c>
      <c r="H29" s="16"/>
      <c r="I29" s="16">
        <f>+I7-I12-I25</f>
        <v>2314219.3264034302</v>
      </c>
      <c r="J29" s="16"/>
      <c r="K29" s="16">
        <f>+K7-K12-K25</f>
        <v>2236757.9314695853</v>
      </c>
      <c r="L29" s="16"/>
      <c r="M29" s="16">
        <f>+M7-M12-M25</f>
        <v>2161083.6634217249</v>
      </c>
      <c r="N29" s="16"/>
      <c r="O29" s="16">
        <f>+O7-O12-O25</f>
        <v>1819843.3714634166</v>
      </c>
    </row>
    <row r="30" spans="1:15" ht="14" customHeight="1">
      <c r="A30" s="14" t="s">
        <v>24</v>
      </c>
      <c r="B30" s="24"/>
      <c r="C30" s="15">
        <f>+C8-C13-C26</f>
        <v>230387.32166544875</v>
      </c>
      <c r="D30" s="15"/>
      <c r="E30" s="15">
        <f>+E8-E13-E26</f>
        <v>196601.14835920613</v>
      </c>
      <c r="F30" s="15"/>
      <c r="G30" s="15">
        <f>+G8-G13-G26</f>
        <v>185019.67526877864</v>
      </c>
      <c r="H30" s="15"/>
      <c r="I30" s="15">
        <f>+I8-I13-I26</f>
        <v>176098.87806478143</v>
      </c>
      <c r="J30" s="15"/>
      <c r="K30" s="15">
        <f>+K8-K13-K26</f>
        <v>210046.01756400728</v>
      </c>
      <c r="L30" s="15"/>
      <c r="M30" s="15">
        <f>+M8-M13-M26</f>
        <v>278145.22019076324</v>
      </c>
      <c r="N30" s="15"/>
      <c r="O30" s="15">
        <f>+O8-O13-O26</f>
        <v>348203.33822141367</v>
      </c>
    </row>
    <row r="31" spans="1:15" ht="14" customHeight="1">
      <c r="A31" s="14" t="s">
        <v>10</v>
      </c>
      <c r="B31" s="5"/>
      <c r="C31" s="12">
        <v>-60259</v>
      </c>
      <c r="D31" s="12"/>
      <c r="E31" s="12">
        <v>-60500</v>
      </c>
      <c r="F31" s="12"/>
      <c r="G31" s="12">
        <v>-61105</v>
      </c>
      <c r="H31" s="12"/>
      <c r="I31" s="12">
        <v>-61716</v>
      </c>
      <c r="J31" s="12"/>
      <c r="K31" s="12">
        <v>-62333</v>
      </c>
      <c r="L31" s="12"/>
      <c r="M31" s="12">
        <v>-62957</v>
      </c>
      <c r="N31" s="12"/>
      <c r="O31" s="12">
        <v>-63586</v>
      </c>
    </row>
    <row r="32" spans="1:15" ht="14" customHeight="1">
      <c r="A32" s="14" t="s">
        <v>11</v>
      </c>
      <c r="B32" s="5"/>
      <c r="C32" s="15">
        <v>0</v>
      </c>
      <c r="D32" s="16"/>
      <c r="E32" s="15">
        <v>0</v>
      </c>
      <c r="F32" s="16"/>
      <c r="G32" s="15">
        <v>0</v>
      </c>
      <c r="H32" s="16"/>
      <c r="I32" s="15">
        <v>0</v>
      </c>
      <c r="J32" s="16"/>
      <c r="K32" s="15">
        <f>+'[1]Item B - Scenarios'!L19+'[1]Item B - Scenarios'!L20+'[1]Item B - Scenarios'!L22+'[1]Item B - Scenarios'!L23</f>
        <v>-2500</v>
      </c>
      <c r="L32" s="16"/>
      <c r="M32" s="15">
        <v>0</v>
      </c>
      <c r="N32" s="16"/>
      <c r="O32" s="15">
        <v>0</v>
      </c>
    </row>
    <row r="33" spans="1:15" ht="14" customHeight="1">
      <c r="A33" s="7" t="s">
        <v>12</v>
      </c>
      <c r="B33" s="5"/>
      <c r="C33" s="26">
        <f>SUM(C29:C31)</f>
        <v>2039739.2202822454</v>
      </c>
      <c r="D33" s="16"/>
      <c r="E33" s="26">
        <f>SUM(E29:E31)</f>
        <v>2005864.7349059307</v>
      </c>
      <c r="F33" s="16"/>
      <c r="G33" s="26">
        <f>SUM(G29:G31)</f>
        <v>2301050.1974957539</v>
      </c>
      <c r="H33" s="16"/>
      <c r="I33" s="26">
        <f>SUM(I29:I31)</f>
        <v>2428602.2044682116</v>
      </c>
      <c r="J33" s="16"/>
      <c r="K33" s="26">
        <f>SUM(K29:K32)</f>
        <v>2381970.9490335924</v>
      </c>
      <c r="L33" s="16"/>
      <c r="M33" s="26">
        <f>SUM(M29:M32)</f>
        <v>2376271.8836124884</v>
      </c>
      <c r="N33" s="16"/>
      <c r="O33" s="26">
        <f>SUM(O29:O32)</f>
        <v>2104460.7096848302</v>
      </c>
    </row>
    <row r="34" spans="1:15" ht="14" customHeight="1">
      <c r="A34" s="27" t="s">
        <v>13</v>
      </c>
      <c r="B34" s="5"/>
      <c r="C34" s="28">
        <f>C33/C9</f>
        <v>0.26407484893469663</v>
      </c>
      <c r="D34" s="19"/>
      <c r="E34" s="28">
        <f>E33/E9</f>
        <v>0.25614021173292334</v>
      </c>
      <c r="F34" s="19"/>
      <c r="G34" s="28">
        <f>G33/G9</f>
        <v>0.27773518805083441</v>
      </c>
      <c r="H34" s="19"/>
      <c r="I34" s="28">
        <f>I33/I9</f>
        <v>0.29237103283810462</v>
      </c>
      <c r="J34" s="19"/>
      <c r="K34" s="28">
        <f>K33/K9</f>
        <v>0.28830579536013151</v>
      </c>
      <c r="L34" s="19"/>
      <c r="M34" s="28">
        <f>M33/M9</f>
        <v>0.28188773463786654</v>
      </c>
      <c r="N34" s="19"/>
      <c r="O34" s="28">
        <f>O33/O9</f>
        <v>0.24181493276567106</v>
      </c>
    </row>
    <row r="35" spans="1:15" ht="14" customHeight="1">
      <c r="A35" s="17"/>
      <c r="B35" s="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4" customHeight="1">
      <c r="A36" s="5" t="s">
        <v>14</v>
      </c>
      <c r="B36" s="5"/>
      <c r="C36" s="12">
        <v>85138</v>
      </c>
      <c r="D36" s="12"/>
      <c r="E36" s="12">
        <v>87958</v>
      </c>
      <c r="F36" s="12"/>
      <c r="G36" s="12">
        <v>91231</v>
      </c>
      <c r="H36" s="12"/>
      <c r="I36" s="12">
        <v>92143</v>
      </c>
      <c r="J36" s="12"/>
      <c r="K36" s="12">
        <v>94910</v>
      </c>
      <c r="L36" s="12"/>
      <c r="M36" s="12">
        <v>95141</v>
      </c>
      <c r="N36" s="12"/>
      <c r="O36" s="12">
        <v>97141</v>
      </c>
    </row>
    <row r="37" spans="1:15" ht="14" customHeight="1">
      <c r="A37" s="5" t="s">
        <v>15</v>
      </c>
      <c r="B37" s="5"/>
      <c r="C37" s="16">
        <v>80875</v>
      </c>
      <c r="D37" s="16"/>
      <c r="E37" s="16">
        <v>78671</v>
      </c>
      <c r="F37" s="16"/>
      <c r="G37" s="16">
        <v>76785</v>
      </c>
      <c r="H37" s="16"/>
      <c r="I37" s="16">
        <v>77749</v>
      </c>
      <c r="J37" s="16"/>
      <c r="K37" s="16">
        <v>78444</v>
      </c>
      <c r="L37" s="16"/>
      <c r="M37" s="16">
        <v>79244</v>
      </c>
      <c r="N37" s="16"/>
      <c r="O37" s="16">
        <v>81230</v>
      </c>
    </row>
    <row r="38" spans="1:15" ht="14" customHeight="1">
      <c r="A38" s="5"/>
      <c r="B38" s="5"/>
      <c r="C38" s="20"/>
      <c r="D38" s="16"/>
      <c r="E38" s="20"/>
      <c r="F38" s="16"/>
      <c r="G38" s="20"/>
      <c r="H38" s="16"/>
      <c r="I38" s="20"/>
      <c r="J38" s="16"/>
      <c r="K38" s="20"/>
      <c r="L38" s="16"/>
      <c r="M38" s="20"/>
      <c r="N38" s="16"/>
      <c r="O38" s="20"/>
    </row>
    <row r="39" spans="1:15" ht="14" customHeight="1">
      <c r="A39" s="5" t="s">
        <v>16</v>
      </c>
      <c r="B39" s="5"/>
      <c r="C39" s="16">
        <f>+C33-C36-C37</f>
        <v>1873726.2202822454</v>
      </c>
      <c r="D39" s="16"/>
      <c r="E39" s="16">
        <f>+E33-E36-E37</f>
        <v>1839235.7349059307</v>
      </c>
      <c r="F39" s="16"/>
      <c r="G39" s="16">
        <f>+G33-G36-G37</f>
        <v>2133034.1974957539</v>
      </c>
      <c r="H39" s="16"/>
      <c r="I39" s="16">
        <f>+I33-I36-I37</f>
        <v>2258710.2044682116</v>
      </c>
      <c r="J39" s="16"/>
      <c r="K39" s="16">
        <f>+K33-K36-K37</f>
        <v>2208616.9490335924</v>
      </c>
      <c r="L39" s="16"/>
      <c r="M39" s="16">
        <f>+M33-M36-M37</f>
        <v>2201886.8836124884</v>
      </c>
      <c r="N39" s="16"/>
      <c r="O39" s="16">
        <f>+O33-O36-O37</f>
        <v>1926089.7096848302</v>
      </c>
    </row>
    <row r="40" spans="1:15" ht="14" customHeight="1">
      <c r="A40" s="5"/>
      <c r="B40" s="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4" customHeight="1">
      <c r="A41" s="5" t="s">
        <v>17</v>
      </c>
      <c r="B41" s="5"/>
      <c r="C41" s="12">
        <v>12018</v>
      </c>
      <c r="D41" s="12"/>
      <c r="E41" s="12">
        <v>0</v>
      </c>
      <c r="F41" s="12"/>
      <c r="G41" s="12">
        <v>17132</v>
      </c>
      <c r="H41" s="12"/>
      <c r="I41" s="12">
        <v>0</v>
      </c>
      <c r="J41" s="12"/>
      <c r="K41" s="12">
        <v>0</v>
      </c>
      <c r="L41" s="12"/>
      <c r="M41" s="12">
        <v>0</v>
      </c>
      <c r="N41" s="12"/>
      <c r="O41" s="12">
        <v>0</v>
      </c>
    </row>
    <row r="42" spans="1:15" ht="14" customHeight="1">
      <c r="A42" s="5"/>
      <c r="B42" s="5"/>
      <c r="C42" s="20"/>
      <c r="D42" s="16"/>
      <c r="E42" s="20"/>
      <c r="F42" s="16"/>
      <c r="G42" s="20"/>
      <c r="H42" s="16"/>
      <c r="I42" s="20"/>
      <c r="J42" s="16"/>
      <c r="K42" s="20"/>
      <c r="L42" s="16"/>
      <c r="M42" s="20"/>
      <c r="N42" s="16"/>
      <c r="O42" s="20"/>
    </row>
    <row r="43" spans="1:15" ht="14" customHeight="1" thickBot="1">
      <c r="A43" s="5" t="s">
        <v>18</v>
      </c>
      <c r="B43" s="5"/>
      <c r="C43" s="29">
        <f>C39-C41</f>
        <v>1861708.2202822454</v>
      </c>
      <c r="D43" s="16"/>
      <c r="E43" s="29">
        <f>E39-E41</f>
        <v>1839235.7349059307</v>
      </c>
      <c r="F43" s="16"/>
      <c r="G43" s="29">
        <f>G39-G41</f>
        <v>2115902.1974957539</v>
      </c>
      <c r="H43" s="16"/>
      <c r="I43" s="29">
        <f>I39-I41</f>
        <v>2258710.2044682116</v>
      </c>
      <c r="J43" s="16"/>
      <c r="K43" s="29">
        <f>K39-K41</f>
        <v>2208616.9490335924</v>
      </c>
      <c r="L43" s="16"/>
      <c r="M43" s="29">
        <f>M39-M41</f>
        <v>2201886.8836124884</v>
      </c>
      <c r="N43" s="16"/>
      <c r="O43" s="29">
        <f>O39-O41</f>
        <v>1926089.7096848302</v>
      </c>
    </row>
    <row r="44" spans="1:15" ht="14" customHeight="1" thickTop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</dc:creator>
  <cp:lastModifiedBy>TH</cp:lastModifiedBy>
  <dcterms:created xsi:type="dcterms:W3CDTF">2014-03-06T01:16:55Z</dcterms:created>
  <dcterms:modified xsi:type="dcterms:W3CDTF">2014-04-25T17:55:40Z</dcterms:modified>
</cp:coreProperties>
</file>